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DRH\DRH_Epargne\ACTIONNARIAT SALARIE\ELIS FOR ALL 2026\3. Communication\2. Souscription\Simulateur\"/>
    </mc:Choice>
  </mc:AlternateContent>
  <xr:revisionPtr revIDLastSave="0" documentId="13_ncr:1_{213467C3-93FA-4475-AC28-00739490280C}" xr6:coauthVersionLast="47" xr6:coauthVersionMax="47" xr10:uidLastSave="{00000000-0000-0000-0000-000000000000}"/>
  <bookViews>
    <workbookView showSheetTabs="0" xWindow="-120" yWindow="-16320" windowWidth="29040" windowHeight="15720" xr2:uid="{A5751B14-3695-4122-8AA2-800A903F25F6}"/>
  </bookViews>
  <sheets>
    <sheet name="FR - FCPE EUR" sheetId="5" r:id="rId1"/>
  </sheets>
  <definedNames>
    <definedName name="_xlnm.Print_Area" localSheetId="0">'FR - FCPE EUR'!$A$1:$K$94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" i="5" l="1"/>
  <c r="B47" i="5" s="1"/>
  <c r="E79" i="5"/>
  <c r="D71" i="5"/>
  <c r="F37" i="5" l="1"/>
  <c r="G11" i="5"/>
  <c r="D47" i="5" s="1"/>
  <c r="F47" i="5" l="1"/>
  <c r="H47" i="5" s="1"/>
  <c r="E84" i="5"/>
  <c r="E85" i="5"/>
  <c r="E86" i="5"/>
  <c r="E83" i="5"/>
  <c r="E82" i="5"/>
  <c r="E81" i="5"/>
  <c r="E80" i="5"/>
  <c r="J47" i="5" l="1"/>
  <c r="E59" i="5" s="1"/>
  <c r="G59" i="5" s="1"/>
  <c r="F80" i="5"/>
  <c r="G80" i="5" s="1"/>
  <c r="H80" i="5" s="1"/>
  <c r="F85" i="5"/>
  <c r="G85" i="5" s="1"/>
  <c r="H85" i="5" s="1"/>
  <c r="F86" i="5"/>
  <c r="G86" i="5" s="1"/>
  <c r="H86" i="5" s="1"/>
  <c r="F79" i="5"/>
  <c r="G79" i="5" s="1"/>
  <c r="H79" i="5" s="1"/>
  <c r="F81" i="5"/>
  <c r="G81" i="5" s="1"/>
  <c r="H81" i="5" s="1"/>
  <c r="F71" i="5"/>
  <c r="H71" i="5" s="1"/>
  <c r="J71" i="5" s="1"/>
  <c r="F82" i="5"/>
  <c r="G82" i="5" s="1"/>
  <c r="H82" i="5" s="1"/>
  <c r="F83" i="5"/>
  <c r="G83" i="5" s="1"/>
  <c r="H83" i="5" s="1"/>
  <c r="F84" i="5"/>
  <c r="G84" i="5" s="1"/>
  <c r="H84" i="5" s="1"/>
</calcChain>
</file>

<file path=xl/sharedStrings.xml><?xml version="1.0" encoding="utf-8"?>
<sst xmlns="http://schemas.openxmlformats.org/spreadsheetml/2006/main" count="46" uniqueCount="46">
  <si>
    <t>SIMULOI SIJOITUSTASI (EUR)</t>
  </si>
  <si>
    <t>Täytäthän vain turkoosilla olevat kohdat</t>
  </si>
  <si>
    <t>Referentieprijs</t>
  </si>
  <si>
    <t>Inschrijvingsprijs</t>
  </si>
  <si>
    <t xml:space="preserve"> Alennus</t>
  </si>
  <si>
    <r>
      <rPr>
        <b/>
        <u/>
        <sz val="18"/>
        <color rgb="FF000059"/>
        <rFont val="Century Gothic"/>
        <family val="2"/>
      </rPr>
      <t>Vaihe 1</t>
    </r>
    <r>
      <rPr>
        <b/>
        <sz val="18"/>
        <color rgb="FF000059"/>
        <rFont val="Century Gothic"/>
        <family val="2"/>
      </rPr>
      <t xml:space="preserve"> : Anna arvioitu vuosi bruttopalkkasi (sisältää palkkiot/bonukset) vuodelle 2026</t>
    </r>
  </si>
  <si>
    <t>Bruttovuosipalkka (sisältäen palkkiot ja bonukset)</t>
  </si>
  <si>
    <t>Suurin sallittu sijoitussumma (1)</t>
  </si>
  <si>
    <r>
      <rPr>
        <b/>
        <u/>
        <sz val="18"/>
        <color rgb="FF000059"/>
        <rFont val="Century Gothic"/>
        <family val="2"/>
      </rPr>
      <t>Vaihe 2 :</t>
    </r>
    <r>
      <rPr>
        <b/>
        <sz val="18"/>
        <color rgb="FF000059"/>
        <rFont val="Century Gothic"/>
        <family val="2"/>
      </rPr>
      <t xml:space="preserve"> Anna summa, jonka haluat sijoittaa (valtuutetun rajan sisällä)</t>
    </r>
  </si>
  <si>
    <t>Minimi 50 € | Maksimi 1/4 bruttovuosipalkasta (enintään 50 000 euroa)</t>
  </si>
  <si>
    <t>Bruttosumma, jonka haluat sijoittaa</t>
  </si>
  <si>
    <r>
      <rPr>
        <b/>
        <u/>
        <sz val="18"/>
        <color rgb="FF000059"/>
        <rFont val="Century Gothic"/>
        <family val="2"/>
      </rPr>
      <t>Vaihe 3 :</t>
    </r>
    <r>
      <rPr>
        <b/>
        <sz val="18"/>
        <color rgb="FF000059"/>
        <rFont val="Century Gothic"/>
        <family val="2"/>
      </rPr>
      <t xml:space="preserve"> Visualisoi sijoituksesi tilauksen yhteydessä</t>
    </r>
  </si>
  <si>
    <t>Sijoitettu määrä</t>
  </si>
  <si>
    <t>Sijoitettujen osakkeiden lukumäärä</t>
  </si>
  <si>
    <t>Tarjottujen osakkeiden lukumäärä</t>
  </si>
  <si>
    <t>Sijoitettujen osakkeiden</t>
  </si>
  <si>
    <t>Todellisuudessa sijoitettu</t>
  </si>
  <si>
    <t>(sallitun enimmäismäärän rajoissa)</t>
  </si>
  <si>
    <t>(alennettu osakekurssi)</t>
  </si>
  <si>
    <t>(ilmaiset osakkeet) (2)</t>
  </si>
  <si>
    <t>kokonaismäärä</t>
  </si>
  <si>
    <t>kokonaismäärä (3)</t>
  </si>
  <si>
    <t>Tarjouksen tarjoamien etujen (alennus ja ilmaiset osakkeet) määrä sijoituksellesi:</t>
  </si>
  <si>
    <r>
      <rPr>
        <b/>
        <u/>
        <sz val="18"/>
        <color rgb="FF000059"/>
        <rFont val="Century Gothic"/>
        <family val="2"/>
      </rPr>
      <t>Vaihe 4 :</t>
    </r>
    <r>
      <rPr>
        <b/>
        <sz val="18"/>
        <color rgb="FF000059"/>
        <rFont val="Century Gothic"/>
        <family val="2"/>
      </rPr>
      <t xml:space="preserve"> simuloi sijoitustasi syöttämällä osakkeen arvioitu hinta sulkujakson lopussa </t>
    </r>
  </si>
  <si>
    <t>(3 vuotta paitsi jos luovut osakkeistasi aiemmin)</t>
  </si>
  <si>
    <t>Sijoituksesi seuraa Elisin osakekurssin kehitystä sekä ylöspäin että alaspäin. Tässä tilanteessa on siten alttiina pääoman menetyksen riskille.</t>
  </si>
  <si>
    <t>Elisin osakkeen</t>
  </si>
  <si>
    <t>Osakkeen kehitys</t>
  </si>
  <si>
    <t>Sijoituksesi arvioitu</t>
  </si>
  <si>
    <t>Arvioitu</t>
  </si>
  <si>
    <t xml:space="preserve">Arvioitu kokonaisvoitto </t>
  </si>
  <si>
    <t>arvioitu hinta eräpäivänä</t>
  </si>
  <si>
    <t>eräpäivänä</t>
  </si>
  <si>
    <t>lopullinen arvo</t>
  </si>
  <si>
    <t>kokonaishyöty</t>
  </si>
  <si>
    <t>prosentteina alkusijoituksesta</t>
  </si>
  <si>
    <t>VARASTOHINNAN VAIHTOTAULUKKO</t>
  </si>
  <si>
    <t>Osakkeen kehitys eräpäivänä</t>
  </si>
  <si>
    <t>Elisin osakkeen arvioitu hinta eräpäivänä</t>
  </si>
  <si>
    <t>Sijoituksesi arvioitu lopullinen arvo</t>
  </si>
  <si>
    <t>Arvioitu kokonaishyöty</t>
  </si>
  <si>
    <t>Arvioitu kokonaisvoitto prosentteina alkusijoituksesta</t>
  </si>
  <si>
    <t>Huomaa: Kaikki summat ja mahdolliset voitot eivät sisällä veroja ja sosiaaliturvamaksuja.</t>
  </si>
  <si>
    <t>(1) joka vastaa 25 % vuoden 2026 arvioidusta bruttovuosipalkasta (bonukset mukaan lukien) 50 000 euron rajoissa (sijoituksiin sallittu enimmäismäärä)</t>
  </si>
  <si>
    <t>(2) 1 osake tarjotaan 10 ostetusta osakkeesta</t>
  </si>
  <si>
    <t>(3) lasketaan sijoitettujen osakkeiden kokonaismäärän perusteella osakkeen viitehinnalla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</si>
</sst>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_([$€-2]\ * #,##0.00_);_([$€-2]\ * \(#,##0.00\);_([$€-2]\ * &quot;-&quot;??_);_(@_)"/>
    <numFmt numFmtId="165" formatCode="#,##0.00\ &quot;€&quot;"/>
    <numFmt numFmtId="166" formatCode="_-* #,##0.00\ [$€-40C]_-;\-* #,##0.00\ [$€-40C]_-;_-* &quot;-&quot;??\ [$€-40C]_-;_-@_-"/>
  </numFmts>
  <fonts count="5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40"/>
      <color rgb="FF000059"/>
      <name val="Century Gothic"/>
      <family val="2"/>
    </font>
    <font>
      <b/>
      <sz val="24"/>
      <color rgb="FF002060"/>
      <name val="Century Gothic"/>
      <family val="2"/>
    </font>
    <font>
      <sz val="16"/>
      <color theme="0"/>
      <name val="Calibri"/>
      <family val="2"/>
      <scheme val="minor"/>
    </font>
    <font>
      <b/>
      <sz val="26"/>
      <name val="Calibri"/>
      <family val="2"/>
      <scheme val="minor"/>
    </font>
    <font>
      <b/>
      <sz val="12"/>
      <name val="Calibri"/>
      <family val="2"/>
      <scheme val="minor"/>
    </font>
    <font>
      <sz val="16"/>
      <name val="Calibri"/>
      <family val="2"/>
      <scheme val="minor"/>
    </font>
    <font>
      <b/>
      <sz val="22"/>
      <color rgb="FF000059"/>
      <name val="Century Gothic"/>
      <family val="2"/>
    </font>
    <font>
      <b/>
      <sz val="20"/>
      <color rgb="FF000059"/>
      <name val="Centhury gothic"/>
    </font>
    <font>
      <sz val="11"/>
      <color theme="1"/>
      <name val="Century Gothic"/>
      <family val="2"/>
    </font>
    <font>
      <b/>
      <sz val="16"/>
      <color rgb="FF16CBE2"/>
      <name val="Century Gothic"/>
      <family val="2"/>
    </font>
    <font>
      <i/>
      <sz val="12"/>
      <name val="Century Gothic"/>
      <family val="2"/>
    </font>
    <font>
      <i/>
      <sz val="14"/>
      <color theme="1"/>
      <name val="Century Gothic"/>
      <family val="2"/>
    </font>
    <font>
      <b/>
      <sz val="13"/>
      <color theme="1"/>
      <name val="Century Gothic"/>
      <family val="2"/>
    </font>
    <font>
      <b/>
      <i/>
      <sz val="12"/>
      <color rgb="FFFF0000"/>
      <name val="Century Gothic"/>
      <family val="2"/>
    </font>
    <font>
      <b/>
      <i/>
      <u/>
      <sz val="16"/>
      <color theme="1"/>
      <name val="Century Gothic"/>
      <family val="2"/>
    </font>
    <font>
      <b/>
      <i/>
      <sz val="12"/>
      <color theme="0"/>
      <name val="Century Gothic"/>
      <family val="2"/>
    </font>
    <font>
      <i/>
      <sz val="12"/>
      <color rgb="FFFF0000"/>
      <name val="Century Gothic"/>
      <family val="2"/>
    </font>
    <font>
      <b/>
      <i/>
      <sz val="12"/>
      <name val="Century Gothic"/>
      <family val="2"/>
    </font>
    <font>
      <i/>
      <sz val="12"/>
      <color theme="1"/>
      <name val="Century Gothic"/>
      <family val="2"/>
    </font>
    <font>
      <b/>
      <i/>
      <sz val="12"/>
      <color theme="1"/>
      <name val="Century Gothic"/>
      <family val="2"/>
    </font>
    <font>
      <i/>
      <sz val="11"/>
      <color theme="1"/>
      <name val="Century Gothic"/>
      <family val="2"/>
    </font>
    <font>
      <b/>
      <i/>
      <sz val="18"/>
      <color rgb="FFFF0000"/>
      <name val="Century Gothic"/>
      <family val="2"/>
    </font>
    <font>
      <b/>
      <sz val="18"/>
      <color rgb="FF000059"/>
      <name val="Century Gothic"/>
      <family val="2"/>
    </font>
    <font>
      <b/>
      <u/>
      <sz val="18"/>
      <color rgb="FF000059"/>
      <name val="Century Gothic"/>
      <family val="2"/>
    </font>
    <font>
      <b/>
      <sz val="18"/>
      <color rgb="FF000059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8"/>
      <color rgb="FF000059"/>
      <name val="Calibri"/>
      <family val="2"/>
      <scheme val="minor"/>
    </font>
    <font>
      <b/>
      <i/>
      <sz val="14"/>
      <color rgb="FFFF0000"/>
      <name val="Century Gothic"/>
      <family val="2"/>
    </font>
    <font>
      <b/>
      <sz val="14"/>
      <color rgb="FF000059"/>
      <name val="Century Gothic"/>
      <family val="2"/>
    </font>
    <font>
      <i/>
      <sz val="12"/>
      <color rgb="FF000059"/>
      <name val="Century Gothic"/>
      <family val="2"/>
    </font>
    <font>
      <i/>
      <sz val="14"/>
      <color rgb="FF000059"/>
      <name val="Century Gothic"/>
      <family val="2"/>
    </font>
    <font>
      <b/>
      <sz val="14"/>
      <color rgb="FF16CBE2"/>
      <name val="Century Gothic"/>
      <family val="2"/>
    </font>
    <font>
      <b/>
      <sz val="18"/>
      <color rgb="FF16CBE2"/>
      <name val="Calibri"/>
      <family val="2"/>
      <scheme val="minor"/>
    </font>
    <font>
      <b/>
      <sz val="12"/>
      <color rgb="FFFF0000"/>
      <name val="Century Gothic"/>
      <family val="2"/>
    </font>
    <font>
      <i/>
      <sz val="16"/>
      <color theme="1"/>
      <name val="Century Gothic"/>
      <family val="2"/>
    </font>
    <font>
      <b/>
      <u/>
      <sz val="18"/>
      <color rgb="FF000059"/>
      <name val="Centhury gothic"/>
    </font>
    <font>
      <b/>
      <i/>
      <u/>
      <sz val="18"/>
      <color rgb="FF000059"/>
      <name val="Century Gothic"/>
      <family val="2"/>
    </font>
    <font>
      <sz val="11"/>
      <color rgb="FFC00000"/>
      <name val="Calibri"/>
      <family val="2"/>
      <scheme val="minor"/>
    </font>
    <font>
      <b/>
      <i/>
      <sz val="14"/>
      <color rgb="FF000059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rgb="FF00005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90">
    <xf numFmtId="0" fontId="0" fillId="0" borderId="0" xfId="0"/>
    <xf numFmtId="9" fontId="29" fillId="0" borderId="1" xfId="3" applyFont="1" applyBorder="1" applyProtection="1"/>
    <xf numFmtId="165" fontId="25" fillId="0" borderId="1" xfId="3" applyNumberFormat="1" applyFont="1" applyBorder="1" applyProtection="1"/>
    <xf numFmtId="165" fontId="22" fillId="0" borderId="1" xfId="3" applyNumberFormat="1" applyFont="1" applyBorder="1" applyProtection="1"/>
    <xf numFmtId="165" fontId="29" fillId="3" borderId="1" xfId="3" applyNumberFormat="1" applyFont="1" applyFill="1" applyBorder="1" applyProtection="1"/>
    <xf numFmtId="0" fontId="19" fillId="0" borderId="0" xfId="3" applyNumberFormat="1" applyFont="1" applyFill="1" applyBorder="1" applyAlignment="1" applyProtection="1">
      <alignment horizontal="center"/>
    </xf>
    <xf numFmtId="166" fontId="44" fillId="0" borderId="0" xfId="1" applyNumberFormat="1" applyFont="1" applyFill="1" applyBorder="1" applyProtection="1">
      <protection locked="0"/>
    </xf>
    <xf numFmtId="9" fontId="29" fillId="3" borderId="1" xfId="3" applyFont="1" applyFill="1" applyBorder="1" applyProtection="1"/>
    <xf numFmtId="9" fontId="28" fillId="0" borderId="1" xfId="3" applyFont="1" applyBorder="1" applyProtection="1"/>
    <xf numFmtId="9" fontId="31" fillId="3" borderId="1" xfId="3" applyFont="1" applyFill="1" applyBorder="1" applyProtection="1"/>
    <xf numFmtId="9" fontId="30" fillId="0" borderId="1" xfId="3" applyFont="1" applyBorder="1" applyProtection="1"/>
    <xf numFmtId="10" fontId="36" fillId="0" borderId="0" xfId="3" applyNumberFormat="1" applyFont="1" applyFill="1" applyBorder="1" applyAlignment="1" applyProtection="1">
      <alignment horizontal="center"/>
    </xf>
    <xf numFmtId="166" fontId="36" fillId="0" borderId="0" xfId="1" applyNumberFormat="1" applyFont="1" applyFill="1" applyBorder="1" applyProtection="1"/>
    <xf numFmtId="44" fontId="36" fillId="0" borderId="0" xfId="1" applyFont="1" applyFill="1" applyBorder="1" applyProtection="1"/>
    <xf numFmtId="1" fontId="36" fillId="0" borderId="0" xfId="1" applyNumberFormat="1" applyFont="1" applyFill="1" applyBorder="1" applyAlignment="1" applyProtection="1">
      <alignment horizontal="center"/>
    </xf>
    <xf numFmtId="44" fontId="17" fillId="4" borderId="0" xfId="1" applyFont="1" applyFill="1" applyBorder="1" applyAlignment="1" applyProtection="1">
      <alignment horizontal="left"/>
    </xf>
    <xf numFmtId="44" fontId="17" fillId="4" borderId="0" xfId="1" applyFont="1" applyFill="1" applyBorder="1" applyAlignment="1" applyProtection="1">
      <alignment horizontal="center"/>
    </xf>
    <xf numFmtId="44" fontId="4" fillId="0" borderId="0" xfId="1" applyFont="1" applyBorder="1" applyAlignment="1" applyProtection="1">
      <alignment horizontal="left"/>
    </xf>
    <xf numFmtId="44" fontId="0" fillId="0" borderId="0" xfId="1" applyFont="1" applyBorder="1" applyAlignment="1" applyProtection="1">
      <alignment horizontal="left"/>
    </xf>
    <xf numFmtId="44" fontId="0" fillId="0" borderId="0" xfId="1" applyFont="1" applyBorder="1" applyAlignment="1" applyProtection="1">
      <alignment horizontal="center"/>
    </xf>
    <xf numFmtId="0" fontId="10" fillId="0" borderId="0" xfId="4" applyFont="1" applyFill="1" applyBorder="1" applyAlignment="1" applyProtection="1">
      <alignment horizontal="left"/>
    </xf>
    <xf numFmtId="44" fontId="21" fillId="0" borderId="0" xfId="1" applyFont="1" applyAlignment="1" applyProtection="1">
      <alignment horizontal="center"/>
      <protection locked="0"/>
    </xf>
    <xf numFmtId="44" fontId="21" fillId="0" borderId="0" xfId="1" applyFont="1" applyProtection="1">
      <protection locked="0"/>
    </xf>
    <xf numFmtId="10" fontId="19" fillId="5" borderId="0" xfId="3" applyNumberFormat="1" applyFont="1" applyFill="1" applyBorder="1" applyAlignment="1" applyProtection="1">
      <alignment horizontal="left"/>
    </xf>
    <xf numFmtId="0" fontId="19" fillId="5" borderId="0" xfId="3" applyNumberFormat="1" applyFont="1" applyFill="1" applyBorder="1" applyAlignment="1" applyProtection="1">
      <alignment horizontal="center"/>
    </xf>
    <xf numFmtId="0" fontId="2" fillId="0" borderId="0" xfId="0" applyFont="1"/>
    <xf numFmtId="0" fontId="12" fillId="0" borderId="0" xfId="0" applyFont="1" applyAlignment="1">
      <alignment horizontal="center"/>
    </xf>
    <xf numFmtId="0" fontId="4" fillId="0" borderId="0" xfId="0" applyFont="1"/>
    <xf numFmtId="0" fontId="15" fillId="0" borderId="0" xfId="0" applyFont="1"/>
    <xf numFmtId="0" fontId="13" fillId="0" borderId="0" xfId="0" applyFont="1" applyAlignment="1">
      <alignment horizontal="center"/>
    </xf>
    <xf numFmtId="0" fontId="11" fillId="4" borderId="0" xfId="0" applyFont="1" applyFill="1"/>
    <xf numFmtId="0" fontId="4" fillId="4" borderId="0" xfId="0" applyFont="1" applyFill="1"/>
    <xf numFmtId="0" fontId="20" fillId="0" borderId="0" xfId="0" applyFont="1"/>
    <xf numFmtId="0" fontId="21" fillId="0" borderId="0" xfId="0" applyFont="1" applyAlignment="1">
      <alignment horizontal="center"/>
    </xf>
    <xf numFmtId="0" fontId="6" fillId="0" borderId="0" xfId="0" applyFont="1"/>
    <xf numFmtId="0" fontId="16" fillId="4" borderId="0" xfId="0" applyFont="1" applyFill="1" applyAlignment="1">
      <alignment horizontal="center" vertical="center" wrapText="1"/>
    </xf>
    <xf numFmtId="0" fontId="16" fillId="4" borderId="0" xfId="0" applyFont="1" applyFill="1" applyAlignment="1">
      <alignment horizontal="center" wrapText="1"/>
    </xf>
    <xf numFmtId="0" fontId="8" fillId="0" borderId="0" xfId="0" applyFont="1"/>
    <xf numFmtId="164" fontId="7" fillId="0" borderId="0" xfId="0" applyNumberFormat="1" applyFont="1"/>
    <xf numFmtId="2" fontId="0" fillId="0" borderId="0" xfId="0" applyNumberFormat="1"/>
    <xf numFmtId="0" fontId="14" fillId="4" borderId="0" xfId="0" applyFont="1" applyFill="1"/>
    <xf numFmtId="0" fontId="17" fillId="0" borderId="0" xfId="0" applyFont="1"/>
    <xf numFmtId="0" fontId="7" fillId="0" borderId="0" xfId="0" applyFont="1"/>
    <xf numFmtId="9" fontId="18" fillId="0" borderId="0" xfId="0" applyNumberFormat="1" applyFont="1" applyAlignment="1">
      <alignment horizontal="center" vertical="center"/>
    </xf>
    <xf numFmtId="8" fontId="18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49" fillId="0" borderId="0" xfId="0" applyFont="1"/>
    <xf numFmtId="0" fontId="34" fillId="0" borderId="0" xfId="0" applyFont="1" applyAlignment="1">
      <alignment horizontal="center" vertical="center" wrapText="1"/>
    </xf>
    <xf numFmtId="0" fontId="43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166" fontId="34" fillId="0" borderId="0" xfId="1" applyNumberFormat="1" applyFont="1" applyFill="1" applyBorder="1" applyProtection="1"/>
    <xf numFmtId="0" fontId="4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40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44" fontId="20" fillId="0" borderId="0" xfId="0" applyNumberFormat="1" applyFont="1"/>
    <xf numFmtId="0" fontId="0" fillId="5" borderId="0" xfId="0" applyFill="1"/>
    <xf numFmtId="0" fontId="9" fillId="0" borderId="0" xfId="0" applyFont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44" fontId="19" fillId="5" borderId="0" xfId="0" applyNumberFormat="1" applyFont="1" applyFill="1" applyAlignment="1">
      <alignment horizontal="center"/>
    </xf>
    <xf numFmtId="0" fontId="46" fillId="5" borderId="0" xfId="0" applyFont="1" applyFill="1" applyAlignment="1">
      <alignment horizontal="center" vertical="center"/>
    </xf>
    <xf numFmtId="0" fontId="46" fillId="5" borderId="0" xfId="0" applyFont="1" applyFill="1"/>
    <xf numFmtId="0" fontId="46" fillId="0" borderId="0" xfId="0" applyFont="1"/>
    <xf numFmtId="0" fontId="23" fillId="5" borderId="0" xfId="0" applyFont="1" applyFill="1" applyAlignment="1">
      <alignment horizontal="center"/>
    </xf>
    <xf numFmtId="44" fontId="19" fillId="0" borderId="0" xfId="0" applyNumberFormat="1" applyFont="1" applyAlignment="1">
      <alignment horizontal="center"/>
    </xf>
    <xf numFmtId="44" fontId="0" fillId="0" borderId="0" xfId="0" applyNumberFormat="1"/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7" fillId="2" borderId="5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0" fontId="27" fillId="2" borderId="4" xfId="0" applyFont="1" applyFill="1" applyBorder="1" applyAlignment="1">
      <alignment horizontal="center" vertical="center" wrapText="1"/>
    </xf>
    <xf numFmtId="44" fontId="25" fillId="0" borderId="1" xfId="0" applyNumberFormat="1" applyFont="1" applyBorder="1"/>
    <xf numFmtId="44" fontId="22" fillId="0" borderId="1" xfId="0" applyNumberFormat="1" applyFont="1" applyBorder="1"/>
    <xf numFmtId="44" fontId="22" fillId="3" borderId="1" xfId="0" applyNumberFormat="1" applyFont="1" applyFill="1" applyBorder="1"/>
    <xf numFmtId="0" fontId="33" fillId="0" borderId="0" xfId="0" applyFont="1" applyAlignment="1">
      <alignment horizontal="left" vertical="center"/>
    </xf>
    <xf numFmtId="0" fontId="32" fillId="0" borderId="0" xfId="0" applyFont="1"/>
    <xf numFmtId="8" fontId="18" fillId="0" borderId="0" xfId="1" applyNumberFormat="1" applyFont="1" applyFill="1" applyAlignment="1" applyProtection="1">
      <alignment horizontal="left" vertical="center"/>
    </xf>
    <xf numFmtId="0" fontId="50" fillId="0" borderId="0" xfId="4" applyFont="1" applyFill="1" applyBorder="1" applyAlignment="1" applyProtection="1">
      <alignment horizontal="left" wrapText="1"/>
    </xf>
    <xf numFmtId="44" fontId="40" fillId="0" borderId="0" xfId="1" applyFont="1" applyFill="1" applyBorder="1" applyAlignment="1" applyProtection="1">
      <alignment horizontal="left" wrapText="1"/>
    </xf>
    <xf numFmtId="0" fontId="34" fillId="0" borderId="0" xfId="0" applyFont="1" applyAlignment="1">
      <alignment horizontal="center" vertical="top" wrapText="1"/>
    </xf>
    <xf numFmtId="0" fontId="34" fillId="0" borderId="0" xfId="0" applyFont="1" applyAlignment="1">
      <alignment horizontal="center" vertical="center" wrapText="1"/>
    </xf>
    <xf numFmtId="0" fontId="48" fillId="0" borderId="0" xfId="0" applyFont="1" applyAlignment="1">
      <alignment horizontal="center"/>
    </xf>
    <xf numFmtId="0" fontId="24" fillId="0" borderId="0" xfId="0" applyFont="1" applyAlignment="1">
      <alignment horizontal="center" vertical="center" wrapText="1"/>
    </xf>
    <xf numFmtId="0" fontId="47" fillId="5" borderId="0" xfId="0" applyFont="1" applyFill="1" applyAlignment="1">
      <alignment horizontal="center"/>
    </xf>
  </cellXfs>
  <cellStyles count="5">
    <cellStyle name="Lien hypertexte" xfId="4" builtinId="8"/>
    <cellStyle name="Monétaire" xfId="1" builtinId="4"/>
    <cellStyle name="Monétaire 2" xfId="2" xr:uid="{3C06511D-6F6A-48B5-BB38-A791AD28CF61}"/>
    <cellStyle name="Normal" xfId="0" builtinId="0"/>
    <cellStyle name="Pourcentage" xfId="3" builtinId="5"/>
  </cellStyles>
  <dxfs count="3"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</dxfs>
  <tableStyles count="0" defaultTableStyle="TableStyleMedium2" defaultPivotStyle="PivotStyleLight16"/>
  <colors>
    <mruColors>
      <color rgb="FF000059"/>
      <color rgb="FFEAEAEA"/>
      <color rgb="FF16CBE2"/>
      <color rgb="FF45C2CF"/>
      <color rgb="FF000099"/>
      <color rgb="FF39DBD3"/>
      <color rgb="FF6DE5DF"/>
      <color rgb="FF99CCFF"/>
      <color rgb="FFFFC7CE"/>
      <color rgb="FFFF71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996802</xdr:colOff>
      <xdr:row>6</xdr:row>
      <xdr:rowOff>143983</xdr:rowOff>
    </xdr:from>
    <xdr:to>
      <xdr:col>2</xdr:col>
      <xdr:colOff>992603</xdr:colOff>
      <xdr:row>15</xdr:row>
      <xdr:rowOff>102039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64489" y="2020550"/>
          <a:ext cx="1644905" cy="2074382"/>
        </a:xfrm>
        <a:prstGeom prst="rect">
          <a:avLst/>
        </a:prstGeom>
      </xdr:spPr>
    </xdr:pic>
    <xdr:clientData/>
  </xdr:twoCellAnchor>
  <xdr:twoCellAnchor>
    <xdr:from>
      <xdr:col>3</xdr:col>
      <xdr:colOff>1904867</xdr:colOff>
      <xdr:row>8</xdr:row>
      <xdr:rowOff>263767</xdr:rowOff>
    </xdr:from>
    <xdr:to>
      <xdr:col>4</xdr:col>
      <xdr:colOff>1197429</xdr:colOff>
      <xdr:row>12</xdr:row>
      <xdr:rowOff>105681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5850938" y="2713053"/>
          <a:ext cx="1197562" cy="930485"/>
        </a:xfrm>
        <a:prstGeom prst="ellipse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4</xdr:col>
      <xdr:colOff>1581812</xdr:colOff>
      <xdr:row>10</xdr:row>
      <xdr:rowOff>67115</xdr:rowOff>
    </xdr:from>
    <xdr:to>
      <xdr:col>5</xdr:col>
      <xdr:colOff>224064</xdr:colOff>
      <xdr:row>11</xdr:row>
      <xdr:rowOff>17577</xdr:rowOff>
    </xdr:to>
    <xdr:sp macro="" textlink="">
      <xdr:nvSpPr>
        <xdr:cNvPr id="30" name="Signe Moins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7432883" y="3060686"/>
          <a:ext cx="601681" cy="249820"/>
        </a:xfrm>
        <a:prstGeom prst="mathMinus">
          <a:avLst/>
        </a:prstGeom>
        <a:solidFill>
          <a:srgbClr val="000059"/>
        </a:solidFill>
        <a:ln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596056</xdr:colOff>
      <xdr:row>9</xdr:row>
      <xdr:rowOff>11807</xdr:rowOff>
    </xdr:from>
    <xdr:to>
      <xdr:col>5</xdr:col>
      <xdr:colOff>1630572</xdr:colOff>
      <xdr:row>12</xdr:row>
      <xdr:rowOff>2005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406556" y="2733236"/>
          <a:ext cx="1034516" cy="1187626"/>
        </a:xfrm>
        <a:prstGeom prst="ellipse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6</xdr:col>
      <xdr:colOff>331348</xdr:colOff>
      <xdr:row>8</xdr:row>
      <xdr:rowOff>214539</xdr:rowOff>
    </xdr:from>
    <xdr:to>
      <xdr:col>6</xdr:col>
      <xdr:colOff>1469571</xdr:colOff>
      <xdr:row>12</xdr:row>
      <xdr:rowOff>116070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0482277" y="2663825"/>
          <a:ext cx="1138223" cy="990102"/>
        </a:xfrm>
        <a:prstGeom prst="ellipse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 editAs="oneCell">
    <xdr:from>
      <xdr:col>4</xdr:col>
      <xdr:colOff>749910</xdr:colOff>
      <xdr:row>54</xdr:row>
      <xdr:rowOff>25066</xdr:rowOff>
    </xdr:from>
    <xdr:to>
      <xdr:col>4</xdr:col>
      <xdr:colOff>1301773</xdr:colOff>
      <xdr:row>57</xdr:row>
      <xdr:rowOff>81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41645" y="13248007"/>
          <a:ext cx="548688" cy="580133"/>
        </a:xfrm>
        <a:prstGeom prst="rect">
          <a:avLst/>
        </a:prstGeom>
      </xdr:spPr>
    </xdr:pic>
    <xdr:clientData/>
  </xdr:twoCellAnchor>
  <xdr:twoCellAnchor>
    <xdr:from>
      <xdr:col>2</xdr:col>
      <xdr:colOff>1341533</xdr:colOff>
      <xdr:row>21</xdr:row>
      <xdr:rowOff>68072</xdr:rowOff>
    </xdr:from>
    <xdr:to>
      <xdr:col>4</xdr:col>
      <xdr:colOff>170184</xdr:colOff>
      <xdr:row>23</xdr:row>
      <xdr:rowOff>181803</xdr:rowOff>
    </xdr:to>
    <xdr:sp macro="" textlink="">
      <xdr:nvSpPr>
        <xdr:cNvPr id="10" name="Rectangle : coins arrondis 9">
          <a:extLst>
            <a:ext uri="{FF2B5EF4-FFF2-40B4-BE49-F238E27FC236}">
              <a16:creationId xmlns:a16="http://schemas.microsoft.com/office/drawing/2014/main" id="{6424C54A-D029-6188-899A-BEDBF772B3EE}"/>
            </a:ext>
          </a:extLst>
        </xdr:cNvPr>
        <xdr:cNvSpPr/>
      </xdr:nvSpPr>
      <xdr:spPr>
        <a:xfrm>
          <a:off x="3750798" y="5895131"/>
          <a:ext cx="2011121" cy="617996"/>
        </a:xfrm>
        <a:prstGeom prst="roundRect">
          <a:avLst/>
        </a:prstGeom>
        <a:noFill/>
        <a:ln w="38100"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4</xdr:col>
      <xdr:colOff>1775547</xdr:colOff>
      <xdr:row>21</xdr:row>
      <xdr:rowOff>161566</xdr:rowOff>
    </xdr:from>
    <xdr:to>
      <xdr:col>5</xdr:col>
      <xdr:colOff>345290</xdr:colOff>
      <xdr:row>23</xdr:row>
      <xdr:rowOff>111474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3BD7AB07-3DB5-4B4E-A912-DEF27883B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367282" y="5876566"/>
          <a:ext cx="441126" cy="4541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1731852</xdr:colOff>
      <xdr:row>21</xdr:row>
      <xdr:rowOff>37464</xdr:rowOff>
    </xdr:from>
    <xdr:to>
      <xdr:col>7</xdr:col>
      <xdr:colOff>182262</xdr:colOff>
      <xdr:row>23</xdr:row>
      <xdr:rowOff>179293</xdr:rowOff>
    </xdr:to>
    <xdr:sp macro="" textlink="">
      <xdr:nvSpPr>
        <xdr:cNvPr id="12" name="Rectangle : coins arrondis 11">
          <a:extLst>
            <a:ext uri="{FF2B5EF4-FFF2-40B4-BE49-F238E27FC236}">
              <a16:creationId xmlns:a16="http://schemas.microsoft.com/office/drawing/2014/main" id="{007F3D27-50A2-4EF0-B73A-2F59609B886E}"/>
            </a:ext>
          </a:extLst>
        </xdr:cNvPr>
        <xdr:cNvSpPr/>
      </xdr:nvSpPr>
      <xdr:spPr>
        <a:xfrm>
          <a:off x="9194970" y="5864523"/>
          <a:ext cx="2002674" cy="646094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2</xdr:col>
      <xdr:colOff>500054</xdr:colOff>
      <xdr:row>45</xdr:row>
      <xdr:rowOff>166874</xdr:rowOff>
    </xdr:from>
    <xdr:ext cx="434638" cy="453583"/>
    <xdr:pic>
      <xdr:nvPicPr>
        <xdr:cNvPr id="25" name="Image 24">
          <a:extLst>
            <a:ext uri="{FF2B5EF4-FFF2-40B4-BE49-F238E27FC236}">
              <a16:creationId xmlns:a16="http://schemas.microsoft.com/office/drawing/2014/main" id="{EE4DFE2A-D7EE-41BF-A9FC-83A222933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909319" y="11456800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565752</xdr:colOff>
      <xdr:row>45</xdr:row>
      <xdr:rowOff>80210</xdr:rowOff>
    </xdr:from>
    <xdr:to>
      <xdr:col>4</xdr:col>
      <xdr:colOff>1077094</xdr:colOff>
      <xdr:row>48</xdr:row>
      <xdr:rowOff>5193</xdr:rowOff>
    </xdr:to>
    <xdr:sp macro="" textlink="">
      <xdr:nvSpPr>
        <xdr:cNvPr id="31" name="Signe Plus 30">
          <a:extLst>
            <a:ext uri="{FF2B5EF4-FFF2-40B4-BE49-F238E27FC236}">
              <a16:creationId xmlns:a16="http://schemas.microsoft.com/office/drawing/2014/main" id="{B5A6E5E1-895F-4424-8606-FBA735B9667F}"/>
            </a:ext>
          </a:extLst>
        </xdr:cNvPr>
        <xdr:cNvSpPr/>
      </xdr:nvSpPr>
      <xdr:spPr>
        <a:xfrm>
          <a:off x="6154686" y="11370136"/>
          <a:ext cx="511342" cy="611344"/>
        </a:xfrm>
        <a:prstGeom prst="mathPlus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645516</xdr:colOff>
      <xdr:row>45</xdr:row>
      <xdr:rowOff>160421</xdr:rowOff>
    </xdr:from>
    <xdr:to>
      <xdr:col>6</xdr:col>
      <xdr:colOff>1277174</xdr:colOff>
      <xdr:row>47</xdr:row>
      <xdr:rowOff>140368</xdr:rowOff>
    </xdr:to>
    <xdr:sp macro="" textlink="">
      <xdr:nvSpPr>
        <xdr:cNvPr id="33" name="Est égal à 32">
          <a:extLst>
            <a:ext uri="{FF2B5EF4-FFF2-40B4-BE49-F238E27FC236}">
              <a16:creationId xmlns:a16="http://schemas.microsoft.com/office/drawing/2014/main" id="{EDA3C1F3-D2DD-4C2E-ABA1-06D96F2AD9E7}"/>
            </a:ext>
          </a:extLst>
        </xdr:cNvPr>
        <xdr:cNvSpPr/>
      </xdr:nvSpPr>
      <xdr:spPr>
        <a:xfrm>
          <a:off x="9974413" y="11450347"/>
          <a:ext cx="631658" cy="470205"/>
        </a:xfrm>
        <a:prstGeom prst="mathEqual">
          <a:avLst/>
        </a:prstGeom>
        <a:noFill/>
        <a:ln w="381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8</xdr:col>
      <xdr:colOff>649944</xdr:colOff>
      <xdr:row>45</xdr:row>
      <xdr:rowOff>160421</xdr:rowOff>
    </xdr:from>
    <xdr:to>
      <xdr:col>8</xdr:col>
      <xdr:colOff>1096586</xdr:colOff>
      <xdr:row>47</xdr:row>
      <xdr:rowOff>122948</xdr:rowOff>
    </xdr:to>
    <xdr:pic>
      <xdr:nvPicPr>
        <xdr:cNvPr id="48" name="Image 47">
          <a:extLst>
            <a:ext uri="{FF2B5EF4-FFF2-40B4-BE49-F238E27FC236}">
              <a16:creationId xmlns:a16="http://schemas.microsoft.com/office/drawing/2014/main" id="{43DC92EE-2264-429B-9C77-0C4207167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3354613" y="11450347"/>
          <a:ext cx="443467" cy="455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430014</xdr:colOff>
      <xdr:row>69</xdr:row>
      <xdr:rowOff>155669</xdr:rowOff>
    </xdr:from>
    <xdr:ext cx="434638" cy="453583"/>
    <xdr:pic>
      <xdr:nvPicPr>
        <xdr:cNvPr id="49" name="Image 48">
          <a:extLst>
            <a:ext uri="{FF2B5EF4-FFF2-40B4-BE49-F238E27FC236}">
              <a16:creationId xmlns:a16="http://schemas.microsoft.com/office/drawing/2014/main" id="{69B36820-8743-4728-A5F7-612F33259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839279" y="17143787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661147</xdr:colOff>
      <xdr:row>69</xdr:row>
      <xdr:rowOff>138008</xdr:rowOff>
    </xdr:from>
    <xdr:ext cx="443467" cy="447555"/>
    <xdr:pic>
      <xdr:nvPicPr>
        <xdr:cNvPr id="59" name="Image 58">
          <a:extLst>
            <a:ext uri="{FF2B5EF4-FFF2-40B4-BE49-F238E27FC236}">
              <a16:creationId xmlns:a16="http://schemas.microsoft.com/office/drawing/2014/main" id="{DD23EA64-0A78-48FF-A3BF-B6AA7DB4E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3368618" y="17148537"/>
          <a:ext cx="443467" cy="4475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642927</xdr:colOff>
      <xdr:row>69</xdr:row>
      <xdr:rowOff>178081</xdr:rowOff>
    </xdr:from>
    <xdr:ext cx="434638" cy="453583"/>
    <xdr:pic>
      <xdr:nvPicPr>
        <xdr:cNvPr id="6" name="Image 5">
          <a:extLst>
            <a:ext uri="{FF2B5EF4-FFF2-40B4-BE49-F238E27FC236}">
              <a16:creationId xmlns:a16="http://schemas.microsoft.com/office/drawing/2014/main" id="{20383EEF-FD8A-468B-A68A-33DF52E74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234662" y="17188610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795327</xdr:colOff>
      <xdr:row>69</xdr:row>
      <xdr:rowOff>162392</xdr:rowOff>
    </xdr:from>
    <xdr:ext cx="434638" cy="453583"/>
    <xdr:pic>
      <xdr:nvPicPr>
        <xdr:cNvPr id="7" name="Image 6">
          <a:extLst>
            <a:ext uri="{FF2B5EF4-FFF2-40B4-BE49-F238E27FC236}">
              <a16:creationId xmlns:a16="http://schemas.microsoft.com/office/drawing/2014/main" id="{978872CD-2455-47A6-9433-E3464FDFC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129827" y="17172921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</xdr:col>
      <xdr:colOff>1624853</xdr:colOff>
      <xdr:row>51</xdr:row>
      <xdr:rowOff>168088</xdr:rowOff>
    </xdr:from>
    <xdr:to>
      <xdr:col>8</xdr:col>
      <xdr:colOff>1725705</xdr:colOff>
      <xdr:row>59</xdr:row>
      <xdr:rowOff>336176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7001A765-EB2C-F79E-7BF7-15776A1F3E4C}"/>
            </a:ext>
          </a:extLst>
        </xdr:cNvPr>
        <xdr:cNvSpPr/>
      </xdr:nvSpPr>
      <xdr:spPr>
        <a:xfrm>
          <a:off x="2386853" y="12707470"/>
          <a:ext cx="12046323" cy="1994647"/>
        </a:xfrm>
        <a:prstGeom prst="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6</xdr:col>
      <xdr:colOff>112058</xdr:colOff>
      <xdr:row>53</xdr:row>
      <xdr:rowOff>179294</xdr:rowOff>
    </xdr:from>
    <xdr:to>
      <xdr:col>6</xdr:col>
      <xdr:colOff>759758</xdr:colOff>
      <xdr:row>57</xdr:row>
      <xdr:rowOff>59951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799EF2DA-3725-D2FB-72FB-89BB457E5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6558" y="13211735"/>
          <a:ext cx="647700" cy="676275"/>
        </a:xfrm>
        <a:prstGeom prst="rect">
          <a:avLst/>
        </a:prstGeom>
      </xdr:spPr>
    </xdr:pic>
    <xdr:clientData/>
  </xdr:twoCellAnchor>
  <xdr:oneCellAnchor>
    <xdr:from>
      <xdr:col>3</xdr:col>
      <xdr:colOff>1661645</xdr:colOff>
      <xdr:row>1</xdr:row>
      <xdr:rowOff>56031</xdr:rowOff>
    </xdr:from>
    <xdr:ext cx="5973238" cy="941412"/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928DD78E-1BDA-4B95-8FC2-2DBE7D4E2B6F}"/>
            </a:ext>
          </a:extLst>
        </xdr:cNvPr>
        <xdr:cNvSpPr/>
      </xdr:nvSpPr>
      <xdr:spPr>
        <a:xfrm>
          <a:off x="5624045" y="237006"/>
          <a:ext cx="5973238" cy="94141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5875">
                <a:solidFill>
                  <a:srgbClr val="000059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Century Gothic" panose="020B0502020202020204" pitchFamily="34" charset="0"/>
            </a:rPr>
            <a:t>ELIS FOR ALL 2026</a:t>
          </a:r>
        </a:p>
      </xdr:txBody>
    </xdr:sp>
    <xdr:clientData/>
  </xdr:oneCellAnchor>
  <xdr:twoCellAnchor>
    <xdr:from>
      <xdr:col>4</xdr:col>
      <xdr:colOff>1852522</xdr:colOff>
      <xdr:row>33</xdr:row>
      <xdr:rowOff>41178</xdr:rowOff>
    </xdr:from>
    <xdr:to>
      <xdr:col>6</xdr:col>
      <xdr:colOff>120878</xdr:colOff>
      <xdr:row>35</xdr:row>
      <xdr:rowOff>188527</xdr:rowOff>
    </xdr:to>
    <xdr:sp macro="" textlink="">
      <xdr:nvSpPr>
        <xdr:cNvPr id="17" name="Rectangle : coins arrondis 16">
          <a:extLst>
            <a:ext uri="{FF2B5EF4-FFF2-40B4-BE49-F238E27FC236}">
              <a16:creationId xmlns:a16="http://schemas.microsoft.com/office/drawing/2014/main" id="{0EBCE390-4ACA-4548-8420-74FBC9D31203}"/>
            </a:ext>
          </a:extLst>
        </xdr:cNvPr>
        <xdr:cNvSpPr/>
      </xdr:nvSpPr>
      <xdr:spPr>
        <a:xfrm>
          <a:off x="7444257" y="8557649"/>
          <a:ext cx="2011121" cy="617996"/>
        </a:xfrm>
        <a:prstGeom prst="roundRect">
          <a:avLst/>
        </a:prstGeom>
        <a:noFill/>
        <a:ln w="38100"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0</xdr:col>
      <xdr:colOff>561957</xdr:colOff>
      <xdr:row>45</xdr:row>
      <xdr:rowOff>32981</xdr:rowOff>
    </xdr:from>
    <xdr:to>
      <xdr:col>2</xdr:col>
      <xdr:colOff>155366</xdr:colOff>
      <xdr:row>48</xdr:row>
      <xdr:rowOff>6722</xdr:rowOff>
    </xdr:to>
    <xdr:sp macro="" textlink="">
      <xdr:nvSpPr>
        <xdr:cNvPr id="18" name="Rectangle : coins arrondis 17">
          <a:extLst>
            <a:ext uri="{FF2B5EF4-FFF2-40B4-BE49-F238E27FC236}">
              <a16:creationId xmlns:a16="http://schemas.microsoft.com/office/drawing/2014/main" id="{63AF8A22-5F50-4D6E-85CA-DED23DFFD59C}"/>
            </a:ext>
          </a:extLst>
        </xdr:cNvPr>
        <xdr:cNvSpPr/>
      </xdr:nvSpPr>
      <xdr:spPr>
        <a:xfrm>
          <a:off x="561957" y="11306099"/>
          <a:ext cx="2002674" cy="646094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1274661</xdr:colOff>
      <xdr:row>45</xdr:row>
      <xdr:rowOff>28498</xdr:rowOff>
    </xdr:from>
    <xdr:to>
      <xdr:col>4</xdr:col>
      <xdr:colOff>94865</xdr:colOff>
      <xdr:row>48</xdr:row>
      <xdr:rowOff>2239</xdr:rowOff>
    </xdr:to>
    <xdr:sp macro="" textlink="">
      <xdr:nvSpPr>
        <xdr:cNvPr id="20" name="Rectangle : coins arrondis 19">
          <a:extLst>
            <a:ext uri="{FF2B5EF4-FFF2-40B4-BE49-F238E27FC236}">
              <a16:creationId xmlns:a16="http://schemas.microsoft.com/office/drawing/2014/main" id="{9ED1E4F9-9D79-4EAE-B034-822FBA6D20B0}"/>
            </a:ext>
          </a:extLst>
        </xdr:cNvPr>
        <xdr:cNvSpPr/>
      </xdr:nvSpPr>
      <xdr:spPr>
        <a:xfrm>
          <a:off x="3683926" y="11301616"/>
          <a:ext cx="2002674" cy="646094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1830484</xdr:colOff>
      <xdr:row>45</xdr:row>
      <xdr:rowOff>24014</xdr:rowOff>
    </xdr:from>
    <xdr:to>
      <xdr:col>6</xdr:col>
      <xdr:colOff>90393</xdr:colOff>
      <xdr:row>47</xdr:row>
      <xdr:rowOff>188255</xdr:rowOff>
    </xdr:to>
    <xdr:sp macro="" textlink="">
      <xdr:nvSpPr>
        <xdr:cNvPr id="21" name="Rectangle : coins arrondis 20">
          <a:extLst>
            <a:ext uri="{FF2B5EF4-FFF2-40B4-BE49-F238E27FC236}">
              <a16:creationId xmlns:a16="http://schemas.microsoft.com/office/drawing/2014/main" id="{50AD3ECE-7647-4E06-846E-854F2E188764}"/>
            </a:ext>
          </a:extLst>
        </xdr:cNvPr>
        <xdr:cNvSpPr/>
      </xdr:nvSpPr>
      <xdr:spPr>
        <a:xfrm>
          <a:off x="7422219" y="11297132"/>
          <a:ext cx="2002674" cy="646094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1545866</xdr:colOff>
      <xdr:row>45</xdr:row>
      <xdr:rowOff>19531</xdr:rowOff>
    </xdr:from>
    <xdr:to>
      <xdr:col>8</xdr:col>
      <xdr:colOff>175569</xdr:colOff>
      <xdr:row>47</xdr:row>
      <xdr:rowOff>183772</xdr:rowOff>
    </xdr:to>
    <xdr:sp macro="" textlink="">
      <xdr:nvSpPr>
        <xdr:cNvPr id="22" name="Rectangle : coins arrondis 21">
          <a:extLst>
            <a:ext uri="{FF2B5EF4-FFF2-40B4-BE49-F238E27FC236}">
              <a16:creationId xmlns:a16="http://schemas.microsoft.com/office/drawing/2014/main" id="{49358466-0AB3-430C-9AB5-59CDF8D42E1D}"/>
            </a:ext>
          </a:extLst>
        </xdr:cNvPr>
        <xdr:cNvSpPr/>
      </xdr:nvSpPr>
      <xdr:spPr>
        <a:xfrm>
          <a:off x="10880366" y="11292649"/>
          <a:ext cx="2002674" cy="646094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1429332</xdr:colOff>
      <xdr:row>45</xdr:row>
      <xdr:rowOff>26255</xdr:rowOff>
    </xdr:from>
    <xdr:to>
      <xdr:col>10</xdr:col>
      <xdr:colOff>350389</xdr:colOff>
      <xdr:row>47</xdr:row>
      <xdr:rowOff>190496</xdr:rowOff>
    </xdr:to>
    <xdr:sp macro="" textlink="">
      <xdr:nvSpPr>
        <xdr:cNvPr id="24" name="Rectangle : coins arrondis 23">
          <a:extLst>
            <a:ext uri="{FF2B5EF4-FFF2-40B4-BE49-F238E27FC236}">
              <a16:creationId xmlns:a16="http://schemas.microsoft.com/office/drawing/2014/main" id="{C38F9F21-2FB7-432E-9358-AB717EAC5B71}"/>
            </a:ext>
          </a:extLst>
        </xdr:cNvPr>
        <xdr:cNvSpPr/>
      </xdr:nvSpPr>
      <xdr:spPr>
        <a:xfrm>
          <a:off x="14136803" y="11299373"/>
          <a:ext cx="2002674" cy="646094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0</xdr:col>
      <xdr:colOff>626597</xdr:colOff>
      <xdr:row>69</xdr:row>
      <xdr:rowOff>44727</xdr:rowOff>
    </xdr:from>
    <xdr:to>
      <xdr:col>2</xdr:col>
      <xdr:colOff>228453</xdr:colOff>
      <xdr:row>72</xdr:row>
      <xdr:rowOff>1576</xdr:rowOff>
    </xdr:to>
    <xdr:sp macro="" textlink="">
      <xdr:nvSpPr>
        <xdr:cNvPr id="34" name="Rectangle : coins arrondis 33">
          <a:extLst>
            <a:ext uri="{FF2B5EF4-FFF2-40B4-BE49-F238E27FC236}">
              <a16:creationId xmlns:a16="http://schemas.microsoft.com/office/drawing/2014/main" id="{62ECD85B-0EA3-4181-B959-3047939A462D}"/>
            </a:ext>
          </a:extLst>
        </xdr:cNvPr>
        <xdr:cNvSpPr/>
      </xdr:nvSpPr>
      <xdr:spPr>
        <a:xfrm>
          <a:off x="626597" y="16461345"/>
          <a:ext cx="2123180" cy="606790"/>
        </a:xfrm>
        <a:prstGeom prst="roundRect">
          <a:avLst/>
        </a:prstGeom>
        <a:noFill/>
        <a:ln w="38100"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1255066</xdr:colOff>
      <xdr:row>69</xdr:row>
      <xdr:rowOff>44823</xdr:rowOff>
    </xdr:from>
    <xdr:to>
      <xdr:col>4</xdr:col>
      <xdr:colOff>75270</xdr:colOff>
      <xdr:row>72</xdr:row>
      <xdr:rowOff>0</xdr:rowOff>
    </xdr:to>
    <xdr:sp macro="" textlink="">
      <xdr:nvSpPr>
        <xdr:cNvPr id="38" name="Rectangle : coins arrondis 37">
          <a:extLst>
            <a:ext uri="{FF2B5EF4-FFF2-40B4-BE49-F238E27FC236}">
              <a16:creationId xmlns:a16="http://schemas.microsoft.com/office/drawing/2014/main" id="{93CCF458-7C61-4B99-8D50-0E7A66C623BC}"/>
            </a:ext>
          </a:extLst>
        </xdr:cNvPr>
        <xdr:cNvSpPr/>
      </xdr:nvSpPr>
      <xdr:spPr>
        <a:xfrm>
          <a:off x="3664331" y="17223441"/>
          <a:ext cx="2002674" cy="627530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1833296</xdr:colOff>
      <xdr:row>69</xdr:row>
      <xdr:rowOff>40340</xdr:rowOff>
    </xdr:from>
    <xdr:to>
      <xdr:col>6</xdr:col>
      <xdr:colOff>93205</xdr:colOff>
      <xdr:row>71</xdr:row>
      <xdr:rowOff>186017</xdr:rowOff>
    </xdr:to>
    <xdr:sp macro="" textlink="">
      <xdr:nvSpPr>
        <xdr:cNvPr id="39" name="Rectangle : coins arrondis 38">
          <a:extLst>
            <a:ext uri="{FF2B5EF4-FFF2-40B4-BE49-F238E27FC236}">
              <a16:creationId xmlns:a16="http://schemas.microsoft.com/office/drawing/2014/main" id="{3909EF05-18B5-4B96-AEFD-E1DCF783DC15}"/>
            </a:ext>
          </a:extLst>
        </xdr:cNvPr>
        <xdr:cNvSpPr/>
      </xdr:nvSpPr>
      <xdr:spPr>
        <a:xfrm>
          <a:off x="7425031" y="17218958"/>
          <a:ext cx="2002674" cy="627530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1526262</xdr:colOff>
      <xdr:row>69</xdr:row>
      <xdr:rowOff>58269</xdr:rowOff>
    </xdr:from>
    <xdr:to>
      <xdr:col>8</xdr:col>
      <xdr:colOff>155965</xdr:colOff>
      <xdr:row>72</xdr:row>
      <xdr:rowOff>13446</xdr:rowOff>
    </xdr:to>
    <xdr:sp macro="" textlink="">
      <xdr:nvSpPr>
        <xdr:cNvPr id="40" name="Rectangle : coins arrondis 39">
          <a:extLst>
            <a:ext uri="{FF2B5EF4-FFF2-40B4-BE49-F238E27FC236}">
              <a16:creationId xmlns:a16="http://schemas.microsoft.com/office/drawing/2014/main" id="{4D552203-AC11-4AFE-93FF-9BAF8BDA9809}"/>
            </a:ext>
          </a:extLst>
        </xdr:cNvPr>
        <xdr:cNvSpPr/>
      </xdr:nvSpPr>
      <xdr:spPr>
        <a:xfrm>
          <a:off x="10860762" y="17236887"/>
          <a:ext cx="2002674" cy="627530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1420931</xdr:colOff>
      <xdr:row>69</xdr:row>
      <xdr:rowOff>53786</xdr:rowOff>
    </xdr:from>
    <xdr:to>
      <xdr:col>10</xdr:col>
      <xdr:colOff>341988</xdr:colOff>
      <xdr:row>72</xdr:row>
      <xdr:rowOff>8963</xdr:rowOff>
    </xdr:to>
    <xdr:sp macro="" textlink="">
      <xdr:nvSpPr>
        <xdr:cNvPr id="41" name="Rectangle : coins arrondis 40">
          <a:extLst>
            <a:ext uri="{FF2B5EF4-FFF2-40B4-BE49-F238E27FC236}">
              <a16:creationId xmlns:a16="http://schemas.microsoft.com/office/drawing/2014/main" id="{EC657E6D-510B-40D5-84FA-F5CD51661636}"/>
            </a:ext>
          </a:extLst>
        </xdr:cNvPr>
        <xdr:cNvSpPr/>
      </xdr:nvSpPr>
      <xdr:spPr>
        <a:xfrm>
          <a:off x="14128402" y="17232404"/>
          <a:ext cx="2002674" cy="627530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8</xdr:col>
      <xdr:colOff>998819</xdr:colOff>
      <xdr:row>1</xdr:row>
      <xdr:rowOff>6535</xdr:rowOff>
    </xdr:from>
    <xdr:to>
      <xdr:col>10</xdr:col>
      <xdr:colOff>295329</xdr:colOff>
      <xdr:row>3</xdr:row>
      <xdr:rowOff>28574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3213DF7F-4166-4020-A250-B6BB65164E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4324294" y="187510"/>
          <a:ext cx="2525485" cy="822139"/>
        </a:xfrm>
        <a:prstGeom prst="rect">
          <a:avLst/>
        </a:prstGeom>
      </xdr:spPr>
    </xdr:pic>
    <xdr:clientData/>
  </xdr:twoCellAnchor>
  <xdr:twoCellAnchor>
    <xdr:from>
      <xdr:col>5</xdr:col>
      <xdr:colOff>1768927</xdr:colOff>
      <xdr:row>9</xdr:row>
      <xdr:rowOff>190499</xdr:rowOff>
    </xdr:from>
    <xdr:to>
      <xdr:col>6</xdr:col>
      <xdr:colOff>190499</xdr:colOff>
      <xdr:row>11</xdr:row>
      <xdr:rowOff>163284</xdr:rowOff>
    </xdr:to>
    <xdr:sp macro="" textlink="">
      <xdr:nvSpPr>
        <xdr:cNvPr id="9" name="Est égal à 8">
          <a:extLst>
            <a:ext uri="{FF2B5EF4-FFF2-40B4-BE49-F238E27FC236}">
              <a16:creationId xmlns:a16="http://schemas.microsoft.com/office/drawing/2014/main" id="{98B1B4CE-4E23-48B4-8DAC-30AE7967143D}"/>
            </a:ext>
          </a:extLst>
        </xdr:cNvPr>
        <xdr:cNvSpPr/>
      </xdr:nvSpPr>
      <xdr:spPr>
        <a:xfrm>
          <a:off x="9579427" y="2911928"/>
          <a:ext cx="762001" cy="544285"/>
        </a:xfrm>
        <a:prstGeom prst="mathEqual">
          <a:avLst/>
        </a:prstGeom>
        <a:solidFill>
          <a:srgbClr val="000059"/>
        </a:solidFill>
        <a:ln w="381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54587-B67D-478A-A9FE-4B9A3521C311}">
  <sheetPr codeName="Feuil3">
    <pageSetUpPr fitToPage="1"/>
  </sheetPr>
  <dimension ref="A3:K93"/>
  <sheetViews>
    <sheetView showGridLines="0" tabSelected="1" zoomScale="35" zoomScaleNormal="35" workbookViewId="0">
      <selection activeCell="F35" sqref="F35"/>
    </sheetView>
  </sheetViews>
  <sheetFormatPr defaultColWidth="11.42578125" defaultRowHeight="14.45"/>
  <cols>
    <col min="2" max="2" width="24.7109375" customWidth="1"/>
    <col min="3" max="3" width="20.5703125" customWidth="1"/>
    <col min="4" max="4" width="27.140625" customWidth="1"/>
    <col min="5" max="5" width="28" customWidth="1"/>
    <col min="6" max="6" width="33.7109375" customWidth="1"/>
    <col min="7" max="7" width="25.140625" customWidth="1"/>
    <col min="8" max="8" width="25.42578125" customWidth="1"/>
    <col min="9" max="9" width="26.140625" customWidth="1"/>
    <col min="10" max="10" width="20" customWidth="1"/>
    <col min="11" max="11" width="15.42578125" bestFit="1" customWidth="1"/>
    <col min="12" max="12" width="23.5703125" customWidth="1"/>
  </cols>
  <sheetData>
    <row r="3" spans="1:10" ht="48.95">
      <c r="D3" s="25"/>
      <c r="F3" s="26"/>
    </row>
    <row r="4" spans="1:10" ht="33.6">
      <c r="B4" s="27"/>
      <c r="C4" s="27"/>
      <c r="D4" s="28"/>
      <c r="F4" s="29" t="s">
        <v>0</v>
      </c>
    </row>
    <row r="5" spans="1:10">
      <c r="A5" s="30"/>
      <c r="B5" s="31"/>
      <c r="C5" s="31"/>
      <c r="D5" s="27"/>
    </row>
    <row r="6" spans="1:10" ht="21">
      <c r="A6" s="30"/>
      <c r="B6" s="31"/>
      <c r="C6" s="31"/>
      <c r="D6" s="27"/>
      <c r="E6" s="32"/>
      <c r="F6" s="33" t="s">
        <v>1</v>
      </c>
      <c r="H6" s="34"/>
    </row>
    <row r="7" spans="1:10" ht="21">
      <c r="A7" s="30"/>
      <c r="B7" s="35"/>
      <c r="C7" s="36"/>
      <c r="D7" s="27"/>
      <c r="H7" s="37"/>
      <c r="I7" s="38"/>
      <c r="J7" s="39"/>
    </row>
    <row r="8" spans="1:10" s="42" customFormat="1" ht="21">
      <c r="A8" s="40"/>
      <c r="B8" s="15"/>
      <c r="C8" s="16"/>
      <c r="D8" s="41"/>
    </row>
    <row r="9" spans="1:10" s="42" customFormat="1" ht="21">
      <c r="A9" s="40"/>
      <c r="B9" s="15"/>
      <c r="C9" s="16"/>
      <c r="D9" s="41"/>
    </row>
    <row r="10" spans="1:10" s="42" customFormat="1" ht="21">
      <c r="A10" s="40"/>
      <c r="B10" s="15"/>
      <c r="C10" s="16"/>
      <c r="D10" s="41"/>
    </row>
    <row r="11" spans="1:10" ht="22.5" customHeight="1">
      <c r="B11" s="27"/>
      <c r="C11" s="17"/>
      <c r="D11" s="84" t="s">
        <v>2</v>
      </c>
      <c r="E11" s="82">
        <v>23.98</v>
      </c>
      <c r="F11" s="43">
        <v>0.3</v>
      </c>
      <c r="G11" s="44">
        <f>ROUNDUP(E11-(E11*F11),2)</f>
        <v>16.790000000000003</v>
      </c>
      <c r="H11" s="83" t="s">
        <v>3</v>
      </c>
    </row>
    <row r="12" spans="1:10" ht="18.600000000000001">
      <c r="C12" s="18"/>
      <c r="D12" s="19"/>
      <c r="H12" s="20"/>
    </row>
    <row r="13" spans="1:10" ht="27.75" customHeight="1">
      <c r="C13" s="18"/>
      <c r="D13" s="19"/>
      <c r="F13" s="45" t="s">
        <v>4</v>
      </c>
      <c r="H13" s="20"/>
    </row>
    <row r="15" spans="1:10">
      <c r="D15" s="46"/>
    </row>
    <row r="19" spans="3:9" ht="35.25" customHeight="1">
      <c r="C19" s="86" t="s">
        <v>5</v>
      </c>
      <c r="D19" s="86"/>
      <c r="E19" s="86"/>
      <c r="F19" s="86"/>
      <c r="G19" s="86"/>
      <c r="H19" s="86"/>
      <c r="I19" s="86"/>
    </row>
    <row r="21" spans="3:9" ht="17.45">
      <c r="C21" s="32"/>
      <c r="D21" s="48" t="s">
        <v>6</v>
      </c>
      <c r="E21" s="32"/>
      <c r="F21" s="32"/>
      <c r="G21" s="49" t="s">
        <v>7</v>
      </c>
      <c r="H21" s="32"/>
    </row>
    <row r="22" spans="3:9">
      <c r="C22" s="32"/>
      <c r="D22" s="32"/>
      <c r="E22" s="32"/>
      <c r="F22" s="32"/>
      <c r="G22" s="32"/>
      <c r="H22" s="32"/>
    </row>
    <row r="23" spans="3:9" ht="22.5">
      <c r="C23" s="32"/>
      <c r="D23" s="21"/>
      <c r="E23" s="32"/>
      <c r="F23" s="32"/>
      <c r="G23" s="50">
        <f>IF(D23/4&gt;50000,50000,D23/4)</f>
        <v>0</v>
      </c>
      <c r="H23" s="32"/>
    </row>
    <row r="24" spans="3:9">
      <c r="C24" s="32"/>
      <c r="D24" s="32"/>
      <c r="E24" s="32"/>
      <c r="F24" s="32"/>
      <c r="G24" s="32"/>
      <c r="H24" s="32"/>
    </row>
    <row r="25" spans="3:9">
      <c r="C25" s="32"/>
      <c r="D25" s="32"/>
      <c r="E25" s="32"/>
      <c r="F25" s="32"/>
      <c r="G25" s="32"/>
      <c r="H25" s="32"/>
    </row>
    <row r="26" spans="3:9">
      <c r="C26" s="32"/>
      <c r="D26" s="32"/>
      <c r="E26" s="32"/>
      <c r="F26" s="32"/>
      <c r="G26" s="32"/>
      <c r="H26" s="32"/>
    </row>
    <row r="29" spans="3:9" ht="22.5" customHeight="1">
      <c r="C29" s="85" t="s">
        <v>8</v>
      </c>
      <c r="D29" s="85"/>
      <c r="E29" s="85"/>
      <c r="F29" s="85"/>
      <c r="G29" s="85"/>
      <c r="H29" s="85"/>
      <c r="I29" s="85"/>
    </row>
    <row r="30" spans="3:9" ht="15" customHeight="1">
      <c r="E30" s="32"/>
      <c r="F30" s="51" t="s">
        <v>9</v>
      </c>
      <c r="G30" s="52"/>
      <c r="H30" s="53"/>
    </row>
    <row r="31" spans="3:9" ht="18.95">
      <c r="E31" s="32"/>
      <c r="F31" s="52"/>
      <c r="G31" s="52"/>
      <c r="H31" s="53"/>
    </row>
    <row r="32" spans="3:9">
      <c r="E32" s="32"/>
      <c r="F32" s="32"/>
      <c r="G32" s="32"/>
    </row>
    <row r="33" spans="2:11" ht="17.45">
      <c r="E33" s="32"/>
      <c r="F33" s="48" t="s">
        <v>10</v>
      </c>
      <c r="G33" s="32"/>
    </row>
    <row r="34" spans="2:11">
      <c r="E34" s="32"/>
      <c r="F34" s="32"/>
      <c r="G34" s="32"/>
    </row>
    <row r="35" spans="2:11" ht="19.5">
      <c r="E35" s="32"/>
      <c r="F35" s="22"/>
      <c r="G35" s="32"/>
    </row>
    <row r="36" spans="2:11">
      <c r="E36" s="32"/>
      <c r="F36" s="32"/>
      <c r="G36" s="32"/>
    </row>
    <row r="37" spans="2:11" ht="15.6">
      <c r="E37" s="32"/>
      <c r="F37" s="54" t="str">
        <f>IF(F35&lt;50,"Ilmoitettu määrä pienempi kuin vaadittu minimi",IF(F35&gt;50000,"Enimmäissummaa ei noudateta",IF(F35&gt;G23,"Enimmäissummaa ei noudateta","")))</f>
        <v>Ilmoitettu määrä pienempi kuin vaadittu minimi</v>
      </c>
      <c r="G37" s="32"/>
    </row>
    <row r="38" spans="2:11">
      <c r="E38" s="32"/>
      <c r="F38" s="32"/>
      <c r="G38" s="32"/>
    </row>
    <row r="39" spans="2:11">
      <c r="E39" s="32"/>
      <c r="F39" s="32"/>
      <c r="G39" s="32"/>
    </row>
    <row r="41" spans="2:11" ht="22.5" customHeight="1">
      <c r="C41" s="86" t="s">
        <v>11</v>
      </c>
      <c r="D41" s="86"/>
      <c r="E41" s="86"/>
      <c r="F41" s="86"/>
      <c r="G41" s="86"/>
      <c r="H41" s="86"/>
      <c r="I41" s="86"/>
    </row>
    <row r="42" spans="2:11" ht="22.5" customHeight="1">
      <c r="C42" s="47"/>
      <c r="D42" s="47"/>
      <c r="E42" s="47"/>
      <c r="F42" s="47"/>
      <c r="G42" s="47"/>
      <c r="H42" s="47"/>
      <c r="I42" s="47"/>
    </row>
    <row r="44" spans="2:11" ht="17.45">
      <c r="B44" s="55" t="s">
        <v>12</v>
      </c>
      <c r="C44" s="32"/>
      <c r="D44" s="49" t="s">
        <v>13</v>
      </c>
      <c r="E44" s="32"/>
      <c r="F44" s="49" t="s">
        <v>14</v>
      </c>
      <c r="G44" s="32"/>
      <c r="H44" s="49" t="s">
        <v>15</v>
      </c>
      <c r="I44" s="32"/>
      <c r="J44" s="49" t="s">
        <v>16</v>
      </c>
      <c r="K44" s="32"/>
    </row>
    <row r="45" spans="2:11" ht="17.45">
      <c r="B45" s="56" t="s">
        <v>17</v>
      </c>
      <c r="C45" s="32"/>
      <c r="D45" s="56" t="s">
        <v>18</v>
      </c>
      <c r="E45" s="32"/>
      <c r="F45" s="56" t="s">
        <v>19</v>
      </c>
      <c r="G45" s="32"/>
      <c r="H45" s="49" t="s">
        <v>20</v>
      </c>
      <c r="I45" s="32"/>
      <c r="J45" s="49" t="s">
        <v>21</v>
      </c>
      <c r="K45" s="32"/>
    </row>
    <row r="47" spans="2:11" ht="23.45">
      <c r="B47" s="12">
        <f>IF(F35&gt;G23,G23,F35)</f>
        <v>0</v>
      </c>
      <c r="D47" s="14">
        <f>ROUNDDOWN(+B47/G11,0)</f>
        <v>0</v>
      </c>
      <c r="F47" s="14">
        <f>ROUNDDOWN(D47/10,0)</f>
        <v>0</v>
      </c>
      <c r="H47" s="14">
        <f>+D47+F47</f>
        <v>0</v>
      </c>
      <c r="J47" s="12">
        <f>+H47*E11</f>
        <v>0</v>
      </c>
    </row>
    <row r="51" spans="2:10">
      <c r="B51" s="32"/>
      <c r="C51" s="32"/>
      <c r="D51" s="32"/>
      <c r="E51" s="32"/>
      <c r="F51" s="32"/>
      <c r="G51" s="32"/>
      <c r="H51" s="57"/>
      <c r="I51" s="32"/>
      <c r="J51" s="32"/>
    </row>
    <row r="52" spans="2:10" ht="15.95">
      <c r="B52" s="88"/>
      <c r="C52" s="88"/>
      <c r="D52" s="88"/>
      <c r="E52" s="88"/>
      <c r="F52" s="88"/>
      <c r="G52" s="88"/>
      <c r="H52" s="88"/>
      <c r="I52" s="88"/>
      <c r="J52" s="88"/>
    </row>
    <row r="53" spans="2:10" ht="23.1">
      <c r="C53" s="89" t="s">
        <v>22</v>
      </c>
      <c r="D53" s="89"/>
      <c r="E53" s="89"/>
      <c r="F53" s="89"/>
      <c r="G53" s="89"/>
      <c r="H53" s="89"/>
      <c r="I53" s="89"/>
    </row>
    <row r="54" spans="2:10">
      <c r="C54" s="58"/>
      <c r="D54" s="58"/>
      <c r="E54" s="58"/>
      <c r="F54" s="58"/>
      <c r="G54" s="58"/>
      <c r="H54" s="58"/>
      <c r="I54" s="58"/>
    </row>
    <row r="55" spans="2:10">
      <c r="C55" s="58"/>
      <c r="D55" s="58"/>
      <c r="E55" s="58"/>
      <c r="F55" s="58"/>
      <c r="G55" s="58"/>
      <c r="H55" s="58"/>
      <c r="I55" s="58"/>
    </row>
    <row r="56" spans="2:10" ht="17.100000000000001">
      <c r="B56" s="59"/>
      <c r="C56" s="60"/>
      <c r="D56" s="58"/>
      <c r="E56" s="60"/>
      <c r="F56" s="60"/>
      <c r="G56" s="60"/>
      <c r="H56" s="58"/>
      <c r="I56" s="60"/>
      <c r="J56" s="59"/>
    </row>
    <row r="57" spans="2:10" ht="15.6" customHeight="1">
      <c r="C57" s="58"/>
      <c r="D57" s="58"/>
      <c r="E57" s="58"/>
      <c r="F57" s="58"/>
      <c r="G57" s="58"/>
      <c r="H57" s="58"/>
      <c r="I57" s="58"/>
    </row>
    <row r="58" spans="2:10" ht="15.6">
      <c r="C58" s="58"/>
      <c r="D58" s="58"/>
      <c r="E58" s="61"/>
      <c r="F58" s="58"/>
      <c r="G58" s="61"/>
      <c r="H58" s="58"/>
      <c r="I58" s="58"/>
    </row>
    <row r="59" spans="2:10" ht="24.95">
      <c r="C59" s="58"/>
      <c r="D59" s="58"/>
      <c r="E59" s="62">
        <f>+J47-B47</f>
        <v>0</v>
      </c>
      <c r="F59" s="63"/>
      <c r="G59" s="23" t="e">
        <f>E59/B47</f>
        <v>#DIV/0!</v>
      </c>
      <c r="H59" s="64"/>
      <c r="I59" s="58"/>
      <c r="J59" s="65"/>
    </row>
    <row r="60" spans="2:10" ht="24.95">
      <c r="C60" s="58"/>
      <c r="D60" s="58"/>
      <c r="E60" s="62"/>
      <c r="F60" s="66"/>
      <c r="G60" s="24"/>
      <c r="H60" s="24"/>
      <c r="I60" s="58"/>
    </row>
    <row r="61" spans="2:10" ht="24.95">
      <c r="E61" s="67"/>
      <c r="F61" s="37"/>
      <c r="G61" s="5"/>
      <c r="H61" s="68"/>
    </row>
    <row r="62" spans="2:10" ht="22.5">
      <c r="C62" s="86" t="s">
        <v>23</v>
      </c>
      <c r="D62" s="86"/>
      <c r="E62" s="86"/>
      <c r="F62" s="86"/>
      <c r="G62" s="86"/>
      <c r="H62" s="86"/>
      <c r="I62" s="86"/>
    </row>
    <row r="63" spans="2:10" ht="25.5">
      <c r="E63" s="67"/>
      <c r="F63" s="69" t="s">
        <v>24</v>
      </c>
      <c r="G63" s="5"/>
      <c r="H63" s="68"/>
    </row>
    <row r="64" spans="2:10" ht="24.95">
      <c r="E64" s="67"/>
      <c r="F64" s="37"/>
      <c r="G64" s="5"/>
      <c r="H64" s="68"/>
    </row>
    <row r="65" spans="2:11" ht="17.45">
      <c r="B65" s="32"/>
      <c r="C65" s="32"/>
      <c r="D65" s="32"/>
      <c r="E65" s="70"/>
      <c r="F65" s="71" t="s">
        <v>25</v>
      </c>
      <c r="G65" s="32"/>
      <c r="H65" s="57"/>
      <c r="I65" s="32"/>
      <c r="J65" s="32"/>
      <c r="K65" s="32"/>
    </row>
    <row r="66" spans="2:11" ht="17.45">
      <c r="B66" s="32"/>
      <c r="C66" s="32"/>
      <c r="D66" s="32"/>
      <c r="E66" s="70"/>
      <c r="F66" s="71"/>
      <c r="G66" s="32"/>
      <c r="H66" s="57"/>
      <c r="I66" s="32"/>
      <c r="J66" s="32"/>
      <c r="K66" s="32"/>
    </row>
    <row r="67" spans="2:11" ht="17.45">
      <c r="B67" s="32"/>
      <c r="C67" s="32"/>
      <c r="D67" s="32"/>
      <c r="E67" s="70"/>
      <c r="F67" s="71"/>
      <c r="G67" s="32"/>
      <c r="H67" s="57"/>
      <c r="I67" s="32"/>
      <c r="J67" s="32"/>
      <c r="K67" s="32"/>
    </row>
    <row r="68" spans="2:11" ht="17.45">
      <c r="B68" s="48" t="s">
        <v>26</v>
      </c>
      <c r="C68" s="32"/>
      <c r="D68" s="49" t="s">
        <v>27</v>
      </c>
      <c r="E68" s="32"/>
      <c r="F68" s="49" t="s">
        <v>28</v>
      </c>
      <c r="G68" s="32"/>
      <c r="H68" s="55" t="s">
        <v>29</v>
      </c>
      <c r="I68" s="32"/>
      <c r="J68" s="49" t="s">
        <v>30</v>
      </c>
      <c r="K68" s="32"/>
    </row>
    <row r="69" spans="2:11" ht="17.45">
      <c r="B69" s="48" t="s">
        <v>31</v>
      </c>
      <c r="C69" s="32"/>
      <c r="D69" s="49" t="s">
        <v>32</v>
      </c>
      <c r="E69" s="32"/>
      <c r="F69" s="55" t="s">
        <v>33</v>
      </c>
      <c r="G69" s="32"/>
      <c r="H69" s="55" t="s">
        <v>34</v>
      </c>
      <c r="I69" s="32"/>
      <c r="J69" s="49" t="s">
        <v>35</v>
      </c>
      <c r="K69" s="32"/>
    </row>
    <row r="71" spans="2:11" ht="23.45">
      <c r="B71" s="6"/>
      <c r="D71" s="11">
        <f>IF(B71&lt;E11,-(1-(B71/E11)),IF(B71=E11,"0%",(B71/E11)-1))</f>
        <v>-1</v>
      </c>
      <c r="F71" s="12">
        <f>+$H$47*B71</f>
        <v>0</v>
      </c>
      <c r="H71" s="13">
        <f>+F71-$B$47</f>
        <v>0</v>
      </c>
      <c r="J71" s="11" t="e">
        <f>+H71/B47</f>
        <v>#DIV/0!</v>
      </c>
    </row>
    <row r="73" spans="2:11">
      <c r="H73" s="68"/>
    </row>
    <row r="74" spans="2:11">
      <c r="B74" s="32"/>
      <c r="C74" s="32"/>
      <c r="D74" s="32"/>
      <c r="E74" s="32"/>
      <c r="F74" s="32"/>
      <c r="G74" s="32"/>
      <c r="H74" s="32"/>
      <c r="I74" s="32"/>
      <c r="J74" s="32"/>
    </row>
    <row r="75" spans="2:11">
      <c r="B75" s="32"/>
      <c r="C75" s="32"/>
      <c r="D75" s="32"/>
      <c r="E75" s="32"/>
      <c r="F75" s="32"/>
      <c r="G75" s="32"/>
      <c r="H75" s="32"/>
      <c r="I75" s="32"/>
      <c r="J75" s="32"/>
    </row>
    <row r="76" spans="2:11" ht="23.45">
      <c r="B76" s="32"/>
      <c r="C76" s="32"/>
      <c r="D76" s="87" t="s">
        <v>36</v>
      </c>
      <c r="E76" s="87"/>
      <c r="F76" s="87"/>
      <c r="G76" s="87"/>
      <c r="H76" s="87"/>
      <c r="I76" s="32"/>
      <c r="J76" s="32"/>
    </row>
    <row r="77" spans="2:11" ht="12" customHeight="1">
      <c r="B77" s="32"/>
      <c r="C77" s="32"/>
      <c r="D77" s="72"/>
      <c r="E77" s="72"/>
      <c r="F77" s="72"/>
      <c r="G77" s="72"/>
      <c r="H77" s="72"/>
      <c r="I77" s="32"/>
      <c r="J77" s="32"/>
    </row>
    <row r="78" spans="2:11" ht="75.75" customHeight="1">
      <c r="B78" s="32"/>
      <c r="C78" s="32"/>
      <c r="D78" s="73" t="s">
        <v>37</v>
      </c>
      <c r="E78" s="74" t="s">
        <v>38</v>
      </c>
      <c r="F78" s="75" t="s">
        <v>39</v>
      </c>
      <c r="G78" s="75" t="s">
        <v>40</v>
      </c>
      <c r="H78" s="76" t="s">
        <v>41</v>
      </c>
      <c r="I78" s="32"/>
      <c r="J78" s="32"/>
    </row>
    <row r="79" spans="2:11" ht="15.95">
      <c r="B79" s="32"/>
      <c r="C79" s="32"/>
      <c r="D79" s="8">
        <v>-0.4</v>
      </c>
      <c r="E79" s="2">
        <f>+$E$11*(1+D79)</f>
        <v>14.388</v>
      </c>
      <c r="F79" s="77">
        <f>+$H$47*E79</f>
        <v>0</v>
      </c>
      <c r="G79" s="78">
        <f>+F79-$B$47</f>
        <v>0</v>
      </c>
      <c r="H79" s="1" t="e">
        <f>+G79/$B$47</f>
        <v>#DIV/0!</v>
      </c>
      <c r="I79" s="32"/>
      <c r="J79" s="32"/>
    </row>
    <row r="80" spans="2:11" ht="15.95">
      <c r="B80" s="32"/>
      <c r="C80" s="32"/>
      <c r="D80" s="8">
        <v>-0.3</v>
      </c>
      <c r="E80" s="3">
        <f t="shared" ref="E80:E86" si="0">+$E$11*(1+D80)</f>
        <v>16.785999999999998</v>
      </c>
      <c r="F80" s="78">
        <f t="shared" ref="F80:F86" si="1">+$H$47*E80</f>
        <v>0</v>
      </c>
      <c r="G80" s="78">
        <f t="shared" ref="G80:G86" si="2">+F80-$B$47</f>
        <v>0</v>
      </c>
      <c r="H80" s="1" t="e">
        <f t="shared" ref="H80:H86" si="3">+G80/$B$47</f>
        <v>#DIV/0!</v>
      </c>
      <c r="I80" s="32"/>
      <c r="J80" s="32"/>
    </row>
    <row r="81" spans="2:10" ht="15.95">
      <c r="B81" s="32"/>
      <c r="C81" s="32"/>
      <c r="D81" s="8">
        <v>-0.2</v>
      </c>
      <c r="E81" s="3">
        <f t="shared" si="0"/>
        <v>19.184000000000001</v>
      </c>
      <c r="F81" s="78">
        <f t="shared" si="1"/>
        <v>0</v>
      </c>
      <c r="G81" s="78">
        <f t="shared" si="2"/>
        <v>0</v>
      </c>
      <c r="H81" s="1" t="e">
        <f t="shared" si="3"/>
        <v>#DIV/0!</v>
      </c>
      <c r="I81" s="32"/>
      <c r="J81" s="32"/>
    </row>
    <row r="82" spans="2:10" ht="15.95">
      <c r="B82" s="32"/>
      <c r="C82" s="32"/>
      <c r="D82" s="8">
        <v>-0.1</v>
      </c>
      <c r="E82" s="3">
        <f t="shared" si="0"/>
        <v>21.582000000000001</v>
      </c>
      <c r="F82" s="78">
        <f t="shared" si="1"/>
        <v>0</v>
      </c>
      <c r="G82" s="78">
        <f t="shared" si="2"/>
        <v>0</v>
      </c>
      <c r="H82" s="1" t="e">
        <f t="shared" si="3"/>
        <v>#DIV/0!</v>
      </c>
      <c r="I82" s="32"/>
      <c r="J82" s="32"/>
    </row>
    <row r="83" spans="2:10" ht="15.95">
      <c r="B83" s="32"/>
      <c r="C83" s="32"/>
      <c r="D83" s="9">
        <v>0</v>
      </c>
      <c r="E83" s="4">
        <f t="shared" si="0"/>
        <v>23.98</v>
      </c>
      <c r="F83" s="79">
        <f t="shared" si="1"/>
        <v>0</v>
      </c>
      <c r="G83" s="79">
        <f t="shared" si="2"/>
        <v>0</v>
      </c>
      <c r="H83" s="7" t="e">
        <f t="shared" si="3"/>
        <v>#DIV/0!</v>
      </c>
      <c r="I83" s="32"/>
      <c r="J83" s="32"/>
    </row>
    <row r="84" spans="2:10" ht="15.95">
      <c r="B84" s="32"/>
      <c r="C84" s="32"/>
      <c r="D84" s="10">
        <v>0.1</v>
      </c>
      <c r="E84" s="3">
        <f t="shared" si="0"/>
        <v>26.378000000000004</v>
      </c>
      <c r="F84" s="78">
        <f t="shared" si="1"/>
        <v>0</v>
      </c>
      <c r="G84" s="78">
        <f t="shared" si="2"/>
        <v>0</v>
      </c>
      <c r="H84" s="1" t="e">
        <f t="shared" si="3"/>
        <v>#DIV/0!</v>
      </c>
      <c r="I84" s="32"/>
      <c r="J84" s="32"/>
    </row>
    <row r="85" spans="2:10" ht="15.95">
      <c r="B85" s="32"/>
      <c r="C85" s="32"/>
      <c r="D85" s="10">
        <v>0.2</v>
      </c>
      <c r="E85" s="3">
        <f t="shared" si="0"/>
        <v>28.776</v>
      </c>
      <c r="F85" s="78">
        <f t="shared" si="1"/>
        <v>0</v>
      </c>
      <c r="G85" s="78">
        <f t="shared" si="2"/>
        <v>0</v>
      </c>
      <c r="H85" s="1" t="e">
        <f t="shared" si="3"/>
        <v>#DIV/0!</v>
      </c>
      <c r="I85" s="32"/>
      <c r="J85" s="32"/>
    </row>
    <row r="86" spans="2:10" ht="15.95">
      <c r="B86" s="32"/>
      <c r="C86" s="32"/>
      <c r="D86" s="10">
        <v>0.3</v>
      </c>
      <c r="E86" s="3">
        <f t="shared" si="0"/>
        <v>31.174000000000003</v>
      </c>
      <c r="F86" s="78">
        <f t="shared" si="1"/>
        <v>0</v>
      </c>
      <c r="G86" s="78">
        <f t="shared" si="2"/>
        <v>0</v>
      </c>
      <c r="H86" s="1" t="e">
        <f t="shared" si="3"/>
        <v>#DIV/0!</v>
      </c>
      <c r="I86" s="32"/>
      <c r="J86" s="32"/>
    </row>
    <row r="87" spans="2:10">
      <c r="B87" s="32"/>
      <c r="C87" s="32"/>
      <c r="D87" s="32"/>
      <c r="E87" s="32"/>
      <c r="F87" s="32"/>
      <c r="G87" s="32"/>
      <c r="H87" s="32"/>
      <c r="I87" s="32"/>
      <c r="J87" s="32"/>
    </row>
    <row r="88" spans="2:10">
      <c r="B88" s="32"/>
      <c r="C88" s="32"/>
      <c r="D88" s="32"/>
      <c r="E88" s="32"/>
      <c r="F88" s="32"/>
      <c r="G88" s="32"/>
      <c r="H88" s="32"/>
      <c r="I88" s="32"/>
      <c r="J88" s="32"/>
    </row>
    <row r="89" spans="2:10" ht="23.45">
      <c r="B89" s="80" t="s">
        <v>42</v>
      </c>
      <c r="C89" s="32"/>
      <c r="D89" s="32"/>
      <c r="E89" s="32"/>
      <c r="F89" s="32"/>
      <c r="G89" s="32"/>
      <c r="H89" s="32"/>
      <c r="I89" s="32"/>
      <c r="J89" s="32"/>
    </row>
    <row r="90" spans="2:10">
      <c r="B90" s="32"/>
      <c r="C90" s="32"/>
      <c r="D90" s="32"/>
      <c r="E90" s="32"/>
      <c r="F90" s="32"/>
      <c r="G90" s="32"/>
      <c r="H90" s="32"/>
      <c r="I90" s="32"/>
      <c r="J90" s="32"/>
    </row>
    <row r="91" spans="2:10">
      <c r="B91" s="32" t="s">
        <v>43</v>
      </c>
      <c r="C91" s="32"/>
      <c r="D91" s="81"/>
      <c r="E91" s="32"/>
      <c r="F91" s="32"/>
      <c r="G91" s="32"/>
      <c r="H91" s="32"/>
      <c r="I91" s="32"/>
      <c r="J91" s="32"/>
    </row>
    <row r="92" spans="2:10">
      <c r="B92" s="32" t="s">
        <v>44</v>
      </c>
      <c r="C92" s="32"/>
      <c r="D92" s="32"/>
      <c r="E92" s="32"/>
      <c r="F92" s="32"/>
      <c r="G92" s="32"/>
      <c r="H92" s="32"/>
      <c r="I92" s="32"/>
      <c r="J92" s="32"/>
    </row>
    <row r="93" spans="2:10">
      <c r="B93" s="32" t="s">
        <v>45</v>
      </c>
      <c r="C93" s="32"/>
      <c r="D93" s="32"/>
      <c r="E93" s="32"/>
      <c r="F93" s="32"/>
      <c r="G93" s="32"/>
      <c r="H93" s="32"/>
      <c r="I93" s="32"/>
      <c r="J93" s="32"/>
    </row>
  </sheetData>
  <sheetProtection algorithmName="SHA-512" hashValue="+Ic2E/ncPuJ8om+52QTYGzfQWzGJ3XYibZjgYbDFlIY9An6KSaEIgWW9KcF1/GgtaYotDkitvp0lFbNkdGH15g==" saltValue="x8EDQ3EEB5LHRFRNOtioXQ==" spinCount="100000" sheet="1" objects="1" selectLockedCells="1"/>
  <mergeCells count="7">
    <mergeCell ref="C29:I29"/>
    <mergeCell ref="C41:I41"/>
    <mergeCell ref="C19:I19"/>
    <mergeCell ref="D76:H76"/>
    <mergeCell ref="B52:J52"/>
    <mergeCell ref="C62:I62"/>
    <mergeCell ref="C53:I53"/>
  </mergeCells>
  <conditionalFormatting sqref="E79:E86">
    <cfRule type="cellIs" dxfId="2" priority="1" operator="lessThan">
      <formula>$C$8</formula>
    </cfRule>
  </conditionalFormatting>
  <conditionalFormatting sqref="F79:F86">
    <cfRule type="cellIs" dxfId="1" priority="2" operator="lessThan">
      <formula>#REF!</formula>
    </cfRule>
  </conditionalFormatting>
  <conditionalFormatting sqref="G79:H86">
    <cfRule type="cellIs" dxfId="0" priority="3" operator="lessThan">
      <formula>0</formula>
    </cfRule>
  </conditionalFormatting>
  <printOptions horizontalCentered="1" verticalCentered="1"/>
  <pageMargins left="0.31496062992125984" right="0.31496062992125984" top="0.35433070866141736" bottom="0.35433070866141736" header="0.31496062992125984" footer="0.31496062992125984"/>
  <pageSetup scale="3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DESSERRE Ariane</dc:creator>
  <cp:keywords/>
  <dc:description/>
  <cp:lastModifiedBy>LEITE Marina</cp:lastModifiedBy>
  <cp:revision/>
  <dcterms:created xsi:type="dcterms:W3CDTF">2023-09-25T09:15:03Z</dcterms:created>
  <dcterms:modified xsi:type="dcterms:W3CDTF">2026-09-14T16:12:30Z</dcterms:modified>
  <cp:category/>
  <cp:contentStatus/>
</cp:coreProperties>
</file>